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成绩表" sheetId="1" r:id="rId1"/>
    <sheet name="核对" sheetId="2" r:id="rId2"/>
  </sheets>
  <definedNames>
    <definedName name="_xlnm._FilterDatabase" localSheetId="0" hidden="1">最终成绩表!$B$1:$G$52</definedName>
    <definedName name="_xlnm.Print_Titles" localSheetId="0">最终成绩表!$1:$2</definedName>
  </definedNames>
  <calcPr calcId="144525"/>
</workbook>
</file>

<file path=xl/sharedStrings.xml><?xml version="1.0" encoding="utf-8"?>
<sst xmlns="http://schemas.openxmlformats.org/spreadsheetml/2006/main" count="209" uniqueCount="101">
  <si>
    <r>
      <rPr>
        <sz val="16"/>
        <color theme="1"/>
        <rFont val="方正小标宋简体"/>
        <charset val="134"/>
      </rPr>
      <t>辽宁省信息中心（辽宁省大数据管理中心）</t>
    </r>
    <r>
      <rPr>
        <sz val="16"/>
        <color theme="1"/>
        <rFont val="CESI宋体-GB2312"/>
        <charset val="134"/>
      </rPr>
      <t>2021</t>
    </r>
    <r>
      <rPr>
        <sz val="16"/>
        <color theme="1"/>
        <rFont val="方正小标宋简体"/>
        <charset val="134"/>
      </rPr>
      <t>年面向社会公开招聘
工作人员考试总成绩</t>
    </r>
  </si>
  <si>
    <t>岗位名称</t>
  </si>
  <si>
    <t>准考证号</t>
  </si>
  <si>
    <t>笔试成绩</t>
  </si>
  <si>
    <t>面试成绩</t>
  </si>
  <si>
    <t>最终成绩</t>
  </si>
  <si>
    <t>排名</t>
  </si>
  <si>
    <t>信息工程技术人员</t>
  </si>
  <si>
    <t>2124010730</t>
  </si>
  <si>
    <t>2124010222</t>
  </si>
  <si>
    <t>2124010716</t>
  </si>
  <si>
    <t>2124010313</t>
  </si>
  <si>
    <t>2124010315</t>
  </si>
  <si>
    <t>2124010527</t>
  </si>
  <si>
    <t>网络工程技术人员</t>
  </si>
  <si>
    <t>2124010126</t>
  </si>
  <si>
    <t>2124010201</t>
  </si>
  <si>
    <t>2124010809</t>
  </si>
  <si>
    <t>2124010323</t>
  </si>
  <si>
    <t>2124010212</t>
  </si>
  <si>
    <t>弃权</t>
  </si>
  <si>
    <t>缺考</t>
  </si>
  <si>
    <t>云平台运维技术人员</t>
  </si>
  <si>
    <t>2124010428</t>
  </si>
  <si>
    <t>2124010502</t>
  </si>
  <si>
    <t>2124010509</t>
  </si>
  <si>
    <t>2124010517</t>
  </si>
  <si>
    <t>2124010608</t>
  </si>
  <si>
    <t>2124010515</t>
  </si>
  <si>
    <t>数据管理人员</t>
  </si>
  <si>
    <t>2124010627</t>
  </si>
  <si>
    <t>2124010117</t>
  </si>
  <si>
    <t>2124010618</t>
  </si>
  <si>
    <t>2124010408</t>
  </si>
  <si>
    <t>2124010528</t>
  </si>
  <si>
    <t>2124010804</t>
  </si>
  <si>
    <t>2124010303</t>
  </si>
  <si>
    <t>2124010425</t>
  </si>
  <si>
    <t>2124010102</t>
  </si>
  <si>
    <t>网络安全技术人员</t>
  </si>
  <si>
    <t>2124010215</t>
  </si>
  <si>
    <t>2124010402</t>
  </si>
  <si>
    <t>2124010512</t>
  </si>
  <si>
    <t>2124010720</t>
  </si>
  <si>
    <t>2124010418</t>
  </si>
  <si>
    <t>大数据工程技术人员</t>
  </si>
  <si>
    <t>2124010430</t>
  </si>
  <si>
    <t>2124010107</t>
  </si>
  <si>
    <t>2124010416</t>
  </si>
  <si>
    <t>2124010824</t>
  </si>
  <si>
    <t>2124010508</t>
  </si>
  <si>
    <t>2124010611</t>
  </si>
  <si>
    <t>2124010228</t>
  </si>
  <si>
    <t>2124010208</t>
  </si>
  <si>
    <t>2124010325</t>
  </si>
  <si>
    <t>2124010206</t>
  </si>
  <si>
    <t>2124010727</t>
  </si>
  <si>
    <t>2124010802</t>
  </si>
  <si>
    <t>2</t>
  </si>
  <si>
    <t>3</t>
  </si>
  <si>
    <t>4</t>
  </si>
  <si>
    <t>5</t>
  </si>
  <si>
    <t>6</t>
  </si>
  <si>
    <t>7</t>
  </si>
  <si>
    <t>弃考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</si>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</sst>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indexed="8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theme="1"/>
      <name val="CESI宋体-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7" fillId="25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31" borderId="5" applyNumberFormat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19" fillId="30" borderId="7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32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 wrapText="true"/>
    </xf>
    <xf numFmtId="0" fontId="0" fillId="0" borderId="0" xfId="46">
      <alignment vertical="center"/>
    </xf>
    <xf numFmtId="49" fontId="0" fillId="0" borderId="0" xfId="46" applyNumberFormat="true">
      <alignment vertical="center"/>
    </xf>
    <xf numFmtId="0" fontId="3" fillId="0" borderId="2" xfId="46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176" fontId="0" fillId="0" borderId="1" xfId="46" applyNumberForma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76" fontId="0" fillId="0" borderId="1" xfId="46" applyNumberFormat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0" fontId="0" fillId="0" borderId="1" xfId="46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EV52"/>
  <sheetViews>
    <sheetView tabSelected="1" topLeftCell="A33" workbookViewId="0">
      <selection activeCell="J45" sqref="J45"/>
    </sheetView>
  </sheetViews>
  <sheetFormatPr defaultColWidth="9" defaultRowHeight="13.5"/>
  <cols>
    <col min="1" max="1" width="4.875" style="5" customWidth="true"/>
    <col min="2" max="2" width="22.25" style="6" customWidth="true"/>
    <col min="3" max="4" width="14.625" style="6" customWidth="true"/>
    <col min="5" max="7" width="14.625" style="5" customWidth="true"/>
    <col min="8" max="16376" width="9" style="5"/>
  </cols>
  <sheetData>
    <row r="1" ht="59.1" customHeight="true" spans="2:7">
      <c r="B1" s="7" t="s">
        <v>0</v>
      </c>
      <c r="C1" s="7"/>
      <c r="D1" s="7"/>
      <c r="E1" s="7"/>
      <c r="F1" s="7"/>
      <c r="G1" s="7"/>
    </row>
    <row r="2" ht="28.15" customHeight="true" spans="2:16376"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XEU2"/>
      <c r="XEV2"/>
    </row>
    <row r="3" ht="24.95" customHeight="true" spans="2:16376">
      <c r="B3" s="9" t="s">
        <v>7</v>
      </c>
      <c r="C3" s="9" t="s">
        <v>8</v>
      </c>
      <c r="D3" s="10">
        <v>62.35</v>
      </c>
      <c r="E3" s="14">
        <v>79.8</v>
      </c>
      <c r="F3" s="10">
        <f t="shared" ref="F3:F8" si="0">ROUND(E3*50%+D3*50%,2)</f>
        <v>71.08</v>
      </c>
      <c r="G3" s="15">
        <v>1</v>
      </c>
      <c r="XEU3"/>
      <c r="XEV3"/>
    </row>
    <row r="4" ht="24.95" customHeight="true" spans="2:16376">
      <c r="B4" s="9" t="s">
        <v>7</v>
      </c>
      <c r="C4" s="9" t="s">
        <v>9</v>
      </c>
      <c r="D4" s="10">
        <v>61.3</v>
      </c>
      <c r="E4" s="14">
        <v>78.8</v>
      </c>
      <c r="F4" s="10">
        <f t="shared" si="0"/>
        <v>70.05</v>
      </c>
      <c r="G4" s="15">
        <v>2</v>
      </c>
      <c r="XEU4"/>
      <c r="XEV4"/>
    </row>
    <row r="5" ht="24.95" customHeight="true" spans="2:16376">
      <c r="B5" s="11" t="s">
        <v>7</v>
      </c>
      <c r="C5" s="11" t="s">
        <v>10</v>
      </c>
      <c r="D5" s="12">
        <v>60.45</v>
      </c>
      <c r="E5" s="16">
        <v>73.6</v>
      </c>
      <c r="F5" s="12">
        <f t="shared" si="0"/>
        <v>67.03</v>
      </c>
      <c r="G5" s="15">
        <v>3</v>
      </c>
      <c r="XEU5"/>
      <c r="XEV5"/>
    </row>
    <row r="6" ht="24.95" customHeight="true" spans="2:16376">
      <c r="B6" s="11" t="s">
        <v>7</v>
      </c>
      <c r="C6" s="11" t="s">
        <v>11</v>
      </c>
      <c r="D6" s="12">
        <v>58.7</v>
      </c>
      <c r="E6" s="16">
        <v>73.4</v>
      </c>
      <c r="F6" s="12">
        <f t="shared" si="0"/>
        <v>66.05</v>
      </c>
      <c r="G6" s="15">
        <v>4</v>
      </c>
      <c r="XEU6"/>
      <c r="XEV6"/>
    </row>
    <row r="7" ht="24.95" customHeight="true" spans="2:16376">
      <c r="B7" s="11" t="s">
        <v>7</v>
      </c>
      <c r="C7" s="11" t="s">
        <v>12</v>
      </c>
      <c r="D7" s="12">
        <v>58.7</v>
      </c>
      <c r="E7" s="16">
        <v>72</v>
      </c>
      <c r="F7" s="12">
        <f t="shared" si="0"/>
        <v>65.35</v>
      </c>
      <c r="G7" s="15">
        <v>5</v>
      </c>
      <c r="XEU7"/>
      <c r="XEV7"/>
    </row>
    <row r="8" ht="24.95" customHeight="true" spans="2:16376">
      <c r="B8" s="11" t="s">
        <v>7</v>
      </c>
      <c r="C8" s="11" t="s">
        <v>13</v>
      </c>
      <c r="D8" s="12">
        <v>58.8</v>
      </c>
      <c r="E8" s="16">
        <v>33.4</v>
      </c>
      <c r="F8" s="12">
        <f t="shared" si="0"/>
        <v>46.1</v>
      </c>
      <c r="G8" s="15">
        <v>6</v>
      </c>
      <c r="XEU8"/>
      <c r="XEV8"/>
    </row>
    <row r="9" ht="24.95" customHeight="true" spans="2:16376">
      <c r="B9" s="8" t="s">
        <v>1</v>
      </c>
      <c r="C9" s="8" t="s">
        <v>2</v>
      </c>
      <c r="D9" s="13" t="s">
        <v>3</v>
      </c>
      <c r="E9" s="13" t="s">
        <v>4</v>
      </c>
      <c r="F9" s="13" t="s">
        <v>5</v>
      </c>
      <c r="G9" s="8" t="s">
        <v>6</v>
      </c>
      <c r="XEU9"/>
      <c r="XEV9"/>
    </row>
    <row r="10" ht="24.95" customHeight="true" spans="2:16376">
      <c r="B10" s="9" t="s">
        <v>14</v>
      </c>
      <c r="C10" s="9" t="s">
        <v>15</v>
      </c>
      <c r="D10" s="10">
        <v>71.35</v>
      </c>
      <c r="E10" s="14">
        <v>80.8</v>
      </c>
      <c r="F10" s="10">
        <f t="shared" ref="F10:F15" si="1">ROUND(E10*50%+D10*50%,2)</f>
        <v>76.08</v>
      </c>
      <c r="G10" s="15">
        <v>1</v>
      </c>
      <c r="XEU10"/>
      <c r="XEV10"/>
    </row>
    <row r="11" ht="24.95" customHeight="true" spans="2:16376">
      <c r="B11" s="9" t="s">
        <v>14</v>
      </c>
      <c r="C11" s="9" t="s">
        <v>16</v>
      </c>
      <c r="D11" s="10">
        <v>67.6</v>
      </c>
      <c r="E11" s="14">
        <v>77</v>
      </c>
      <c r="F11" s="10">
        <f t="shared" si="1"/>
        <v>72.3</v>
      </c>
      <c r="G11" s="15">
        <v>2</v>
      </c>
      <c r="XEU11"/>
      <c r="XEV11"/>
    </row>
    <row r="12" ht="24.95" customHeight="true" spans="2:16376">
      <c r="B12" s="11" t="s">
        <v>14</v>
      </c>
      <c r="C12" s="11" t="s">
        <v>17</v>
      </c>
      <c r="D12" s="12">
        <v>65.4</v>
      </c>
      <c r="E12" s="16">
        <v>77.8</v>
      </c>
      <c r="F12" s="12">
        <f t="shared" si="1"/>
        <v>71.6</v>
      </c>
      <c r="G12" s="15">
        <v>3</v>
      </c>
      <c r="XEU12"/>
      <c r="XEV12"/>
    </row>
    <row r="13" ht="24.95" customHeight="true" spans="2:16376">
      <c r="B13" s="11" t="s">
        <v>14</v>
      </c>
      <c r="C13" s="11" t="s">
        <v>18</v>
      </c>
      <c r="D13" s="12">
        <v>61.45</v>
      </c>
      <c r="E13" s="16">
        <v>67.4</v>
      </c>
      <c r="F13" s="12">
        <f t="shared" si="1"/>
        <v>64.43</v>
      </c>
      <c r="G13" s="15">
        <v>4</v>
      </c>
      <c r="XEU13"/>
      <c r="XEV13"/>
    </row>
    <row r="14" ht="24.95" customHeight="true" spans="2:16376">
      <c r="B14" s="11" t="s">
        <v>14</v>
      </c>
      <c r="C14" s="11" t="s">
        <v>19</v>
      </c>
      <c r="D14" s="12">
        <v>69.65</v>
      </c>
      <c r="E14" s="16" t="s">
        <v>20</v>
      </c>
      <c r="F14" s="12">
        <v>34.83</v>
      </c>
      <c r="G14" s="15">
        <v>5</v>
      </c>
      <c r="XEU14"/>
      <c r="XEV14"/>
    </row>
    <row r="15" ht="24.95" customHeight="true" spans="2:16376">
      <c r="B15" s="11" t="s">
        <v>14</v>
      </c>
      <c r="C15" s="11">
        <v>2124010309</v>
      </c>
      <c r="D15" s="12">
        <v>60.9</v>
      </c>
      <c r="E15" s="16" t="s">
        <v>21</v>
      </c>
      <c r="F15" s="12">
        <v>30.45</v>
      </c>
      <c r="G15" s="15">
        <v>6</v>
      </c>
      <c r="XEU15"/>
      <c r="XEV15"/>
    </row>
    <row r="16" ht="24.95" customHeight="true" spans="2:16376">
      <c r="B16" s="8" t="s">
        <v>1</v>
      </c>
      <c r="C16" s="8" t="s">
        <v>2</v>
      </c>
      <c r="D16" s="13" t="s">
        <v>3</v>
      </c>
      <c r="E16" s="13" t="s">
        <v>4</v>
      </c>
      <c r="F16" s="13" t="s">
        <v>5</v>
      </c>
      <c r="G16" s="8" t="s">
        <v>6</v>
      </c>
      <c r="XEU16"/>
      <c r="XEV16"/>
    </row>
    <row r="17" ht="24.95" customHeight="true" spans="2:16376">
      <c r="B17" s="9" t="s">
        <v>22</v>
      </c>
      <c r="C17" s="9" t="s">
        <v>23</v>
      </c>
      <c r="D17" s="10">
        <v>64.9</v>
      </c>
      <c r="E17" s="14">
        <v>82.8</v>
      </c>
      <c r="F17" s="10">
        <f t="shared" ref="F17:F22" si="2">ROUND(E17*50%+D17*50%,2)</f>
        <v>73.85</v>
      </c>
      <c r="G17" s="15">
        <v>1</v>
      </c>
      <c r="XEU17"/>
      <c r="XEV17"/>
    </row>
    <row r="18" ht="24.95" customHeight="true" spans="2:16376">
      <c r="B18" s="9" t="s">
        <v>22</v>
      </c>
      <c r="C18" s="9" t="s">
        <v>24</v>
      </c>
      <c r="D18" s="10">
        <v>70.2</v>
      </c>
      <c r="E18" s="14">
        <v>69.6</v>
      </c>
      <c r="F18" s="10">
        <f t="shared" si="2"/>
        <v>69.9</v>
      </c>
      <c r="G18" s="15">
        <v>2</v>
      </c>
      <c r="XEU18"/>
      <c r="XEV18"/>
    </row>
    <row r="19" ht="24.95" customHeight="true" spans="2:16376">
      <c r="B19" s="11" t="s">
        <v>22</v>
      </c>
      <c r="C19" s="11" t="s">
        <v>25</v>
      </c>
      <c r="D19" s="12">
        <v>58.95</v>
      </c>
      <c r="E19" s="16">
        <v>73.8</v>
      </c>
      <c r="F19" s="12">
        <f t="shared" si="2"/>
        <v>66.38</v>
      </c>
      <c r="G19" s="15">
        <v>3</v>
      </c>
      <c r="XEU19"/>
      <c r="XEV19"/>
    </row>
    <row r="20" ht="24.95" customHeight="true" spans="2:16376">
      <c r="B20" s="11" t="s">
        <v>22</v>
      </c>
      <c r="C20" s="11" t="s">
        <v>26</v>
      </c>
      <c r="D20" s="12">
        <v>57.15</v>
      </c>
      <c r="E20" s="16">
        <v>72</v>
      </c>
      <c r="F20" s="12">
        <f t="shared" si="2"/>
        <v>64.58</v>
      </c>
      <c r="G20" s="15">
        <v>4</v>
      </c>
      <c r="XEU20"/>
      <c r="XEV20"/>
    </row>
    <row r="21" ht="24.95" customHeight="true" spans="2:16376">
      <c r="B21" s="11" t="s">
        <v>22</v>
      </c>
      <c r="C21" s="11" t="s">
        <v>27</v>
      </c>
      <c r="D21" s="12">
        <v>54.3</v>
      </c>
      <c r="E21" s="16">
        <v>56</v>
      </c>
      <c r="F21" s="12">
        <f t="shared" si="2"/>
        <v>55.15</v>
      </c>
      <c r="G21" s="15">
        <v>5</v>
      </c>
      <c r="XEU21"/>
      <c r="XEV21"/>
    </row>
    <row r="22" ht="24.95" customHeight="true" spans="2:16376">
      <c r="B22" s="11" t="s">
        <v>22</v>
      </c>
      <c r="C22" s="11" t="s">
        <v>28</v>
      </c>
      <c r="D22" s="12">
        <v>54</v>
      </c>
      <c r="E22" s="16" t="s">
        <v>20</v>
      </c>
      <c r="F22" s="12">
        <v>27</v>
      </c>
      <c r="G22" s="15">
        <v>6</v>
      </c>
      <c r="XEU22"/>
      <c r="XEV22"/>
    </row>
    <row r="23" ht="24.95" customHeight="true" spans="2:16376">
      <c r="B23" s="8" t="s">
        <v>1</v>
      </c>
      <c r="C23" s="8" t="s">
        <v>2</v>
      </c>
      <c r="D23" s="13" t="s">
        <v>3</v>
      </c>
      <c r="E23" s="13" t="s">
        <v>4</v>
      </c>
      <c r="F23" s="13" t="s">
        <v>5</v>
      </c>
      <c r="G23" s="8" t="s">
        <v>6</v>
      </c>
      <c r="XEU23"/>
      <c r="XEV23"/>
    </row>
    <row r="24" ht="24.95" customHeight="true" spans="2:16376">
      <c r="B24" s="9" t="s">
        <v>29</v>
      </c>
      <c r="C24" s="9" t="s">
        <v>30</v>
      </c>
      <c r="D24" s="10">
        <v>68.75</v>
      </c>
      <c r="E24" s="14">
        <v>82.4</v>
      </c>
      <c r="F24" s="10">
        <f t="shared" ref="F24:F32" si="3">ROUND(E24*50%+D24*50%,2)</f>
        <v>75.58</v>
      </c>
      <c r="G24" s="15">
        <v>1</v>
      </c>
      <c r="XEU24"/>
      <c r="XEV24"/>
    </row>
    <row r="25" ht="24.95" customHeight="true" spans="2:16376">
      <c r="B25" s="9" t="s">
        <v>29</v>
      </c>
      <c r="C25" s="9" t="s">
        <v>31</v>
      </c>
      <c r="D25" s="10">
        <v>68.55</v>
      </c>
      <c r="E25" s="14">
        <v>73.8</v>
      </c>
      <c r="F25" s="10">
        <f t="shared" si="3"/>
        <v>71.18</v>
      </c>
      <c r="G25" s="15">
        <v>2</v>
      </c>
      <c r="XEU25"/>
      <c r="XEV25"/>
    </row>
    <row r="26" ht="24.95" customHeight="true" spans="2:16376">
      <c r="B26" s="9" t="s">
        <v>29</v>
      </c>
      <c r="C26" s="9" t="s">
        <v>32</v>
      </c>
      <c r="D26" s="10">
        <v>64.25</v>
      </c>
      <c r="E26" s="14">
        <v>71</v>
      </c>
      <c r="F26" s="10">
        <f t="shared" si="3"/>
        <v>67.63</v>
      </c>
      <c r="G26" s="15">
        <v>3</v>
      </c>
      <c r="XEU26"/>
      <c r="XEV26"/>
    </row>
    <row r="27" ht="24.95" customHeight="true" spans="2:16376">
      <c r="B27" s="11" t="s">
        <v>29</v>
      </c>
      <c r="C27" s="11" t="s">
        <v>33</v>
      </c>
      <c r="D27" s="12">
        <v>65.85</v>
      </c>
      <c r="E27" s="16">
        <v>68.6</v>
      </c>
      <c r="F27" s="12">
        <f t="shared" si="3"/>
        <v>67.23</v>
      </c>
      <c r="G27" s="15">
        <v>4</v>
      </c>
      <c r="XEU27"/>
      <c r="XEV27"/>
    </row>
    <row r="28" ht="24.95" customHeight="true" spans="2:16376">
      <c r="B28" s="11" t="s">
        <v>29</v>
      </c>
      <c r="C28" s="11" t="s">
        <v>34</v>
      </c>
      <c r="D28" s="12">
        <v>58.7</v>
      </c>
      <c r="E28" s="16">
        <v>72</v>
      </c>
      <c r="F28" s="12">
        <f t="shared" si="3"/>
        <v>65.35</v>
      </c>
      <c r="G28" s="15">
        <v>5</v>
      </c>
      <c r="XEU28"/>
      <c r="XEV28"/>
    </row>
    <row r="29" ht="24.95" customHeight="true" spans="2:16376">
      <c r="B29" s="11" t="s">
        <v>29</v>
      </c>
      <c r="C29" s="11" t="s">
        <v>35</v>
      </c>
      <c r="D29" s="12">
        <v>61.95</v>
      </c>
      <c r="E29" s="16">
        <v>67.8</v>
      </c>
      <c r="F29" s="12">
        <f t="shared" si="3"/>
        <v>64.88</v>
      </c>
      <c r="G29" s="15">
        <v>6</v>
      </c>
      <c r="XEU29"/>
      <c r="XEV29"/>
    </row>
    <row r="30" ht="24.95" customHeight="true" spans="2:16376">
      <c r="B30" s="11" t="s">
        <v>29</v>
      </c>
      <c r="C30" s="11" t="s">
        <v>36</v>
      </c>
      <c r="D30" s="12">
        <v>58.4</v>
      </c>
      <c r="E30" s="16">
        <v>71</v>
      </c>
      <c r="F30" s="12">
        <f t="shared" si="3"/>
        <v>64.7</v>
      </c>
      <c r="G30" s="15">
        <v>7</v>
      </c>
      <c r="XEU30"/>
      <c r="XEV30"/>
    </row>
    <row r="31" ht="24.95" customHeight="true" spans="2:16376">
      <c r="B31" s="11" t="s">
        <v>29</v>
      </c>
      <c r="C31" s="11" t="s">
        <v>37</v>
      </c>
      <c r="D31" s="12">
        <v>58.45</v>
      </c>
      <c r="E31" s="16">
        <v>70.6</v>
      </c>
      <c r="F31" s="12">
        <f t="shared" si="3"/>
        <v>64.53</v>
      </c>
      <c r="G31" s="15">
        <v>8</v>
      </c>
      <c r="XEU31"/>
      <c r="XEV31"/>
    </row>
    <row r="32" ht="24.95" customHeight="true" spans="2:16376">
      <c r="B32" s="11" t="s">
        <v>29</v>
      </c>
      <c r="C32" s="11" t="s">
        <v>38</v>
      </c>
      <c r="D32" s="12">
        <v>58.1</v>
      </c>
      <c r="E32" s="16" t="s">
        <v>20</v>
      </c>
      <c r="F32" s="12">
        <v>29.05</v>
      </c>
      <c r="G32" s="15">
        <v>9</v>
      </c>
      <c r="XEU32"/>
      <c r="XEV32"/>
    </row>
    <row r="33" ht="24.95" customHeight="true" spans="2:16376">
      <c r="B33" s="8" t="s">
        <v>1</v>
      </c>
      <c r="C33" s="8" t="s">
        <v>2</v>
      </c>
      <c r="D33" s="13" t="s">
        <v>3</v>
      </c>
      <c r="E33" s="13" t="s">
        <v>4</v>
      </c>
      <c r="F33" s="13" t="s">
        <v>5</v>
      </c>
      <c r="G33" s="8" t="s">
        <v>6</v>
      </c>
      <c r="XEU33"/>
      <c r="XEV33"/>
    </row>
    <row r="34" ht="24.95" customHeight="true" spans="2:16376">
      <c r="B34" s="9" t="s">
        <v>39</v>
      </c>
      <c r="C34" s="9" t="s">
        <v>40</v>
      </c>
      <c r="D34" s="10">
        <v>64.2</v>
      </c>
      <c r="E34" s="14">
        <v>76.4</v>
      </c>
      <c r="F34" s="10">
        <f t="shared" ref="F34:F39" si="4">ROUND(E34*50%+D34*50%,2)</f>
        <v>70.3</v>
      </c>
      <c r="G34" s="15">
        <v>1</v>
      </c>
      <c r="XEU34"/>
      <c r="XEV34"/>
    </row>
    <row r="35" ht="24.95" customHeight="true" spans="2:16376">
      <c r="B35" s="9" t="s">
        <v>39</v>
      </c>
      <c r="C35" s="9" t="s">
        <v>41</v>
      </c>
      <c r="D35" s="10">
        <v>67.1</v>
      </c>
      <c r="E35" s="14">
        <v>73</v>
      </c>
      <c r="F35" s="10">
        <f t="shared" si="4"/>
        <v>70.05</v>
      </c>
      <c r="G35" s="15">
        <v>2</v>
      </c>
      <c r="XEU35"/>
      <c r="XEV35"/>
    </row>
    <row r="36" ht="24.95" customHeight="true" spans="2:16376">
      <c r="B36" s="11" t="s">
        <v>39</v>
      </c>
      <c r="C36" s="11" t="s">
        <v>42</v>
      </c>
      <c r="D36" s="12">
        <v>62.7</v>
      </c>
      <c r="E36" s="16">
        <v>77.2</v>
      </c>
      <c r="F36" s="12">
        <f t="shared" si="4"/>
        <v>69.95</v>
      </c>
      <c r="G36" s="15">
        <v>3</v>
      </c>
      <c r="XEU36"/>
      <c r="XEV36"/>
    </row>
    <row r="37" ht="24.95" customHeight="true" spans="2:16376">
      <c r="B37" s="11" t="s">
        <v>39</v>
      </c>
      <c r="C37" s="11" t="s">
        <v>43</v>
      </c>
      <c r="D37" s="12">
        <v>63.75</v>
      </c>
      <c r="E37" s="16">
        <v>74</v>
      </c>
      <c r="F37" s="12">
        <f t="shared" si="4"/>
        <v>68.88</v>
      </c>
      <c r="G37" s="15">
        <v>4</v>
      </c>
      <c r="XEU37"/>
      <c r="XEV37"/>
    </row>
    <row r="38" ht="24.95" customHeight="true" spans="2:16376">
      <c r="B38" s="11" t="s">
        <v>39</v>
      </c>
      <c r="C38" s="11">
        <v>2124010219</v>
      </c>
      <c r="D38" s="12">
        <v>57.9</v>
      </c>
      <c r="E38" s="16">
        <v>66.8</v>
      </c>
      <c r="F38" s="12">
        <f t="shared" si="4"/>
        <v>62.35</v>
      </c>
      <c r="G38" s="15">
        <v>5</v>
      </c>
      <c r="XEU38"/>
      <c r="XEV38"/>
    </row>
    <row r="39" ht="24.95" customHeight="true" spans="2:16376">
      <c r="B39" s="11" t="s">
        <v>39</v>
      </c>
      <c r="C39" s="11" t="s">
        <v>44</v>
      </c>
      <c r="D39" s="12">
        <v>61.35</v>
      </c>
      <c r="E39" s="16" t="s">
        <v>20</v>
      </c>
      <c r="F39" s="12">
        <v>30.68</v>
      </c>
      <c r="G39" s="15">
        <v>6</v>
      </c>
      <c r="XEU39"/>
      <c r="XEV39"/>
    </row>
    <row r="40" ht="24.95" customHeight="true" spans="2:16376">
      <c r="B40" s="8" t="s">
        <v>1</v>
      </c>
      <c r="C40" s="8" t="s">
        <v>2</v>
      </c>
      <c r="D40" s="13" t="s">
        <v>3</v>
      </c>
      <c r="E40" s="13" t="s">
        <v>4</v>
      </c>
      <c r="F40" s="13" t="s">
        <v>5</v>
      </c>
      <c r="G40" s="8" t="s">
        <v>6</v>
      </c>
      <c r="XEU40"/>
      <c r="XEV40"/>
    </row>
    <row r="41" ht="24.95" customHeight="true" spans="2:16376">
      <c r="B41" s="9" t="s">
        <v>45</v>
      </c>
      <c r="C41" s="9" t="s">
        <v>46</v>
      </c>
      <c r="D41" s="10">
        <v>70.95</v>
      </c>
      <c r="E41" s="14">
        <v>85.6</v>
      </c>
      <c r="F41" s="10">
        <f t="shared" ref="F41:F52" si="5">ROUND(E41*50%+D41*50%,2)</f>
        <v>78.28</v>
      </c>
      <c r="G41" s="15">
        <v>1</v>
      </c>
      <c r="XEU41"/>
      <c r="XEV41"/>
    </row>
    <row r="42" ht="24.95" customHeight="true" spans="2:16376">
      <c r="B42" s="9" t="s">
        <v>45</v>
      </c>
      <c r="C42" s="9" t="s">
        <v>47</v>
      </c>
      <c r="D42" s="10">
        <v>69.95</v>
      </c>
      <c r="E42" s="14">
        <v>84.2</v>
      </c>
      <c r="F42" s="10">
        <f t="shared" si="5"/>
        <v>77.08</v>
      </c>
      <c r="G42" s="15">
        <v>2</v>
      </c>
      <c r="XEU42"/>
      <c r="XEV42"/>
    </row>
    <row r="43" ht="24.95" customHeight="true" spans="2:16376">
      <c r="B43" s="9" t="s">
        <v>45</v>
      </c>
      <c r="C43" s="9" t="s">
        <v>48</v>
      </c>
      <c r="D43" s="10">
        <v>59.65</v>
      </c>
      <c r="E43" s="14">
        <v>80.8</v>
      </c>
      <c r="F43" s="10">
        <f t="shared" si="5"/>
        <v>70.23</v>
      </c>
      <c r="G43" s="15">
        <v>3</v>
      </c>
      <c r="XEU43"/>
      <c r="XEV43"/>
    </row>
    <row r="44" ht="24.95" customHeight="true" spans="2:16376">
      <c r="B44" s="9" t="s">
        <v>45</v>
      </c>
      <c r="C44" s="9" t="s">
        <v>49</v>
      </c>
      <c r="D44" s="10">
        <v>70.9</v>
      </c>
      <c r="E44" s="14">
        <v>69.2</v>
      </c>
      <c r="F44" s="10">
        <f t="shared" si="5"/>
        <v>70.05</v>
      </c>
      <c r="G44" s="15">
        <v>4</v>
      </c>
      <c r="XEU44"/>
      <c r="XEV44"/>
    </row>
    <row r="45" ht="24.95" customHeight="true" spans="2:16376">
      <c r="B45" s="11" t="s">
        <v>45</v>
      </c>
      <c r="C45" s="11" t="s">
        <v>50</v>
      </c>
      <c r="D45" s="12">
        <v>64.65</v>
      </c>
      <c r="E45" s="16">
        <v>72</v>
      </c>
      <c r="F45" s="12">
        <f t="shared" si="5"/>
        <v>68.33</v>
      </c>
      <c r="G45" s="15">
        <v>5</v>
      </c>
      <c r="XEU45"/>
      <c r="XEV45"/>
    </row>
    <row r="46" ht="24.95" customHeight="true" spans="2:16376">
      <c r="B46" s="11" t="s">
        <v>45</v>
      </c>
      <c r="C46" s="11" t="s">
        <v>51</v>
      </c>
      <c r="D46" s="12">
        <v>65.9</v>
      </c>
      <c r="E46" s="16">
        <v>69.4</v>
      </c>
      <c r="F46" s="12">
        <f t="shared" si="5"/>
        <v>67.65</v>
      </c>
      <c r="G46" s="15">
        <v>6</v>
      </c>
      <c r="XEU46"/>
      <c r="XEV46"/>
    </row>
    <row r="47" ht="24.95" customHeight="true" spans="2:16376">
      <c r="B47" s="11" t="s">
        <v>45</v>
      </c>
      <c r="C47" s="11" t="s">
        <v>52</v>
      </c>
      <c r="D47" s="12">
        <v>64.1</v>
      </c>
      <c r="E47" s="16">
        <v>69</v>
      </c>
      <c r="F47" s="12">
        <f t="shared" si="5"/>
        <v>66.55</v>
      </c>
      <c r="G47" s="15">
        <v>7</v>
      </c>
      <c r="XEU47"/>
      <c r="XEV47"/>
    </row>
    <row r="48" ht="24.95" customHeight="true" spans="2:16376">
      <c r="B48" s="11" t="s">
        <v>45</v>
      </c>
      <c r="C48" s="11" t="s">
        <v>53</v>
      </c>
      <c r="D48" s="12">
        <v>60.95</v>
      </c>
      <c r="E48" s="16">
        <v>69.8</v>
      </c>
      <c r="F48" s="12">
        <f t="shared" si="5"/>
        <v>65.38</v>
      </c>
      <c r="G48" s="15">
        <v>8</v>
      </c>
      <c r="XEU48"/>
      <c r="XEV48"/>
    </row>
    <row r="49" ht="24.95" customHeight="true" spans="2:16376">
      <c r="B49" s="11" t="s">
        <v>45</v>
      </c>
      <c r="C49" s="11" t="s">
        <v>54</v>
      </c>
      <c r="D49" s="12">
        <v>62</v>
      </c>
      <c r="E49" s="16">
        <v>68.4</v>
      </c>
      <c r="F49" s="12">
        <f t="shared" si="5"/>
        <v>65.2</v>
      </c>
      <c r="G49" s="15">
        <v>9</v>
      </c>
      <c r="XEU49"/>
      <c r="XEV49"/>
    </row>
    <row r="50" ht="24.95" customHeight="true" spans="2:16376">
      <c r="B50" s="11" t="s">
        <v>45</v>
      </c>
      <c r="C50" s="11" t="s">
        <v>55</v>
      </c>
      <c r="D50" s="12">
        <v>60.2</v>
      </c>
      <c r="E50" s="16">
        <v>66</v>
      </c>
      <c r="F50" s="12">
        <f t="shared" si="5"/>
        <v>63.1</v>
      </c>
      <c r="G50" s="15">
        <v>10</v>
      </c>
      <c r="XEU50"/>
      <c r="XEV50"/>
    </row>
    <row r="51" ht="24.95" customHeight="true" spans="2:16376">
      <c r="B51" s="11" t="s">
        <v>45</v>
      </c>
      <c r="C51" s="11" t="s">
        <v>56</v>
      </c>
      <c r="D51" s="12">
        <v>61.55</v>
      </c>
      <c r="E51" s="16" t="s">
        <v>20</v>
      </c>
      <c r="F51" s="12">
        <v>30.78</v>
      </c>
      <c r="G51" s="15">
        <v>11</v>
      </c>
      <c r="XEU51"/>
      <c r="XEV51"/>
    </row>
    <row r="52" ht="24.95" customHeight="true" spans="2:16376">
      <c r="B52" s="11" t="s">
        <v>45</v>
      </c>
      <c r="C52" s="11" t="s">
        <v>57</v>
      </c>
      <c r="D52" s="12">
        <v>59.9</v>
      </c>
      <c r="E52" s="16" t="s">
        <v>21</v>
      </c>
      <c r="F52" s="12">
        <v>29.95</v>
      </c>
      <c r="G52" s="15">
        <v>12</v>
      </c>
      <c r="XEU52"/>
      <c r="XEV52"/>
    </row>
  </sheetData>
  <sortState ref="B41:I52">
    <sortCondition ref="F41:F52" descending="true"/>
  </sortState>
  <mergeCells count="1">
    <mergeCell ref="B1:G1"/>
  </mergeCells>
  <pageMargins left="0.236111111111111" right="0.236111111111111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O47"/>
  <sheetViews>
    <sheetView workbookViewId="0">
      <selection activeCell="Q27" sqref="Q27"/>
    </sheetView>
  </sheetViews>
  <sheetFormatPr defaultColWidth="9" defaultRowHeight="13.5"/>
  <cols>
    <col min="12" max="12" width="9" style="1"/>
  </cols>
  <sheetData>
    <row r="5" ht="18" spans="3:15">
      <c r="C5" s="2">
        <v>1</v>
      </c>
      <c r="D5" s="3">
        <v>72</v>
      </c>
      <c r="E5" s="3">
        <v>69</v>
      </c>
      <c r="F5" s="3">
        <v>71</v>
      </c>
      <c r="G5" s="3">
        <v>74</v>
      </c>
      <c r="H5" s="3">
        <v>78</v>
      </c>
      <c r="I5" s="3">
        <v>71</v>
      </c>
      <c r="J5" s="3">
        <v>72</v>
      </c>
      <c r="K5" s="3">
        <f>TRIMMEAN(D5:J5,2/7)</f>
        <v>72</v>
      </c>
      <c r="L5" s="4">
        <v>1</v>
      </c>
      <c r="M5">
        <v>72</v>
      </c>
      <c r="N5" t="e">
        <f>VLOOKUP(L5,最终成绩表!$E$3:$E$52,2,0)</f>
        <v>#N/A</v>
      </c>
      <c r="O5" t="e">
        <f>IF(M5=N5,"正确",0)</f>
        <v>#N/A</v>
      </c>
    </row>
    <row r="6" ht="18" spans="3:15">
      <c r="C6" s="2">
        <v>2</v>
      </c>
      <c r="D6" s="3">
        <v>79</v>
      </c>
      <c r="E6" s="3">
        <v>75</v>
      </c>
      <c r="F6" s="3">
        <v>73</v>
      </c>
      <c r="G6" s="3">
        <v>73</v>
      </c>
      <c r="H6" s="3">
        <v>70</v>
      </c>
      <c r="I6" s="3">
        <v>74</v>
      </c>
      <c r="J6" s="3">
        <v>73</v>
      </c>
      <c r="K6" s="3">
        <f t="shared" ref="K6:K36" si="0">TRIMMEAN(D6:J6,2/7)</f>
        <v>73.6</v>
      </c>
      <c r="L6" s="4" t="s">
        <v>58</v>
      </c>
      <c r="M6">
        <v>73.6</v>
      </c>
      <c r="N6" t="e">
        <f>VLOOKUP(L6,最终成绩表!$E$3:$E$52,2,0)</f>
        <v>#N/A</v>
      </c>
      <c r="O6" t="e">
        <f t="shared" ref="O6:O47" si="1">IF(M6=N6,"正确",0)</f>
        <v>#N/A</v>
      </c>
    </row>
    <row r="7" ht="18" spans="3:15">
      <c r="C7" s="2">
        <v>3</v>
      </c>
      <c r="D7" s="3">
        <v>81</v>
      </c>
      <c r="E7" s="3">
        <v>80</v>
      </c>
      <c r="F7" s="3">
        <v>80</v>
      </c>
      <c r="G7" s="3">
        <v>84</v>
      </c>
      <c r="H7" s="3">
        <v>76</v>
      </c>
      <c r="I7" s="3">
        <v>79</v>
      </c>
      <c r="J7" s="3">
        <v>79</v>
      </c>
      <c r="K7" s="3">
        <f t="shared" si="0"/>
        <v>79.8</v>
      </c>
      <c r="L7" s="4" t="s">
        <v>59</v>
      </c>
      <c r="M7">
        <v>79.8</v>
      </c>
      <c r="N7" t="e">
        <f>VLOOKUP(L7,最终成绩表!$E$3:$E$52,2,0)</f>
        <v>#N/A</v>
      </c>
      <c r="O7" t="e">
        <f t="shared" si="1"/>
        <v>#N/A</v>
      </c>
    </row>
    <row r="8" ht="18" spans="3:15">
      <c r="C8" s="2">
        <v>4</v>
      </c>
      <c r="D8" s="3">
        <v>49</v>
      </c>
      <c r="E8" s="3">
        <v>28</v>
      </c>
      <c r="F8" s="3">
        <v>29</v>
      </c>
      <c r="G8" s="3">
        <v>17</v>
      </c>
      <c r="H8" s="3">
        <v>43</v>
      </c>
      <c r="I8" s="3">
        <v>44</v>
      </c>
      <c r="J8" s="3">
        <v>23</v>
      </c>
      <c r="K8" s="3">
        <f t="shared" si="0"/>
        <v>33.4</v>
      </c>
      <c r="L8" s="4" t="s">
        <v>60</v>
      </c>
      <c r="M8">
        <v>33.4</v>
      </c>
      <c r="N8" t="e">
        <f>VLOOKUP(L8,最终成绩表!$E$3:$E$52,2,0)</f>
        <v>#N/A</v>
      </c>
      <c r="O8" t="e">
        <f t="shared" si="1"/>
        <v>#N/A</v>
      </c>
    </row>
    <row r="9" ht="18" spans="3:15">
      <c r="C9" s="2">
        <v>5</v>
      </c>
      <c r="D9" s="3">
        <v>80</v>
      </c>
      <c r="E9" s="3">
        <v>68</v>
      </c>
      <c r="F9" s="3">
        <v>84</v>
      </c>
      <c r="G9" s="3">
        <v>81</v>
      </c>
      <c r="H9" s="3">
        <v>79</v>
      </c>
      <c r="I9" s="3">
        <v>83</v>
      </c>
      <c r="J9" s="3">
        <v>71</v>
      </c>
      <c r="K9" s="3">
        <f t="shared" si="0"/>
        <v>78.8</v>
      </c>
      <c r="L9" s="4" t="s">
        <v>61</v>
      </c>
      <c r="M9">
        <v>78.8</v>
      </c>
      <c r="N9" t="e">
        <f>VLOOKUP(L9,最终成绩表!$E$3:$E$52,2,0)</f>
        <v>#N/A</v>
      </c>
      <c r="O9" t="e">
        <f t="shared" si="1"/>
        <v>#N/A</v>
      </c>
    </row>
    <row r="10" ht="18" spans="3:15">
      <c r="C10" s="2">
        <v>6</v>
      </c>
      <c r="D10" s="3">
        <v>64</v>
      </c>
      <c r="E10" s="3">
        <v>82</v>
      </c>
      <c r="F10" s="3">
        <v>70</v>
      </c>
      <c r="G10" s="3">
        <v>78</v>
      </c>
      <c r="H10" s="3">
        <v>71</v>
      </c>
      <c r="I10" s="3">
        <v>70</v>
      </c>
      <c r="J10" s="3">
        <v>78</v>
      </c>
      <c r="K10" s="3">
        <f t="shared" si="0"/>
        <v>73.4</v>
      </c>
      <c r="L10" s="4" t="s">
        <v>62</v>
      </c>
      <c r="M10">
        <v>73.4</v>
      </c>
      <c r="N10" t="e">
        <f>VLOOKUP(L10,最终成绩表!$E$3:$E$52,2,0)</f>
        <v>#N/A</v>
      </c>
      <c r="O10" t="e">
        <f t="shared" si="1"/>
        <v>#N/A</v>
      </c>
    </row>
    <row r="11" ht="18" spans="3:15">
      <c r="C11" s="2">
        <v>7</v>
      </c>
      <c r="D11" s="3">
        <v>74</v>
      </c>
      <c r="E11" s="3">
        <v>68</v>
      </c>
      <c r="F11" s="3">
        <v>84</v>
      </c>
      <c r="G11" s="3">
        <v>81</v>
      </c>
      <c r="H11" s="3">
        <v>74</v>
      </c>
      <c r="I11" s="3">
        <v>79</v>
      </c>
      <c r="J11" s="3">
        <v>81</v>
      </c>
      <c r="K11" s="3">
        <f t="shared" si="0"/>
        <v>77.8</v>
      </c>
      <c r="L11" s="4" t="s">
        <v>63</v>
      </c>
      <c r="M11">
        <v>77.8</v>
      </c>
      <c r="N11" t="e">
        <f>VLOOKUP(L11,最终成绩表!$E$3:$E$52,2,0)</f>
        <v>#N/A</v>
      </c>
      <c r="O11" t="e">
        <f t="shared" si="1"/>
        <v>#N/A</v>
      </c>
    </row>
    <row r="12" ht="18" spans="3:15">
      <c r="C12" s="2">
        <v>8</v>
      </c>
      <c r="D12" s="3" t="s">
        <v>64</v>
      </c>
      <c r="E12" s="3" t="s">
        <v>64</v>
      </c>
      <c r="F12" s="3" t="s">
        <v>64</v>
      </c>
      <c r="G12" s="3" t="s">
        <v>64</v>
      </c>
      <c r="H12" s="3" t="s">
        <v>64</v>
      </c>
      <c r="I12" s="3" t="s">
        <v>64</v>
      </c>
      <c r="J12" s="3" t="s">
        <v>64</v>
      </c>
      <c r="K12" s="3">
        <v>0</v>
      </c>
      <c r="L12" s="4" t="s">
        <v>65</v>
      </c>
      <c r="M12">
        <v>0</v>
      </c>
      <c r="N12" t="e">
        <f>VLOOKUP(L12,最终成绩表!$E$3:$E$52,2,0)</f>
        <v>#N/A</v>
      </c>
      <c r="O12" t="e">
        <f t="shared" si="1"/>
        <v>#N/A</v>
      </c>
    </row>
    <row r="13" ht="18" spans="3:15">
      <c r="C13" s="2">
        <v>9</v>
      </c>
      <c r="D13" s="3">
        <v>68</v>
      </c>
      <c r="E13" s="3">
        <v>76</v>
      </c>
      <c r="F13" s="3">
        <v>74</v>
      </c>
      <c r="G13" s="3">
        <v>74</v>
      </c>
      <c r="H13" s="3">
        <v>80</v>
      </c>
      <c r="I13" s="3">
        <v>81</v>
      </c>
      <c r="J13" s="3">
        <v>81</v>
      </c>
      <c r="K13" s="3">
        <f t="shared" si="0"/>
        <v>77</v>
      </c>
      <c r="L13" s="4" t="s">
        <v>66</v>
      </c>
      <c r="M13">
        <v>77</v>
      </c>
      <c r="N13" t="e">
        <f>VLOOKUP(L13,最终成绩表!$E$3:$E$52,2,0)</f>
        <v>#N/A</v>
      </c>
      <c r="O13" t="e">
        <f t="shared" si="1"/>
        <v>#N/A</v>
      </c>
    </row>
    <row r="14" ht="18" spans="3:15">
      <c r="C14" s="2">
        <v>10</v>
      </c>
      <c r="D14" s="3">
        <v>62</v>
      </c>
      <c r="E14" s="3">
        <v>60</v>
      </c>
      <c r="F14" s="3">
        <v>81</v>
      </c>
      <c r="G14" s="3">
        <v>66</v>
      </c>
      <c r="H14" s="3">
        <v>68</v>
      </c>
      <c r="I14" s="3">
        <v>72</v>
      </c>
      <c r="J14" s="3">
        <v>69</v>
      </c>
      <c r="K14" s="3">
        <f t="shared" si="0"/>
        <v>67.4</v>
      </c>
      <c r="L14" s="4" t="s">
        <v>67</v>
      </c>
      <c r="M14">
        <v>67.4</v>
      </c>
      <c r="N14" t="e">
        <f>VLOOKUP(L14,最终成绩表!$E$3:$E$52,2,0)</f>
        <v>#N/A</v>
      </c>
      <c r="O14" t="e">
        <f t="shared" si="1"/>
        <v>#N/A</v>
      </c>
    </row>
    <row r="15" ht="18" spans="3:15">
      <c r="C15" s="2">
        <v>11</v>
      </c>
      <c r="D15" s="3">
        <v>81</v>
      </c>
      <c r="E15" s="3">
        <v>82</v>
      </c>
      <c r="F15" s="3">
        <v>78</v>
      </c>
      <c r="G15" s="3">
        <v>84</v>
      </c>
      <c r="H15" s="3">
        <v>81</v>
      </c>
      <c r="I15" s="3">
        <v>74</v>
      </c>
      <c r="J15" s="3">
        <v>82</v>
      </c>
      <c r="K15" s="3">
        <f t="shared" si="0"/>
        <v>80.8</v>
      </c>
      <c r="L15" s="4" t="s">
        <v>68</v>
      </c>
      <c r="M15">
        <v>80.8</v>
      </c>
      <c r="N15" t="e">
        <f>VLOOKUP(L15,最终成绩表!$E$3:$E$52,2,0)</f>
        <v>#N/A</v>
      </c>
      <c r="O15" t="e">
        <f t="shared" si="1"/>
        <v>#N/A</v>
      </c>
    </row>
    <row r="16" ht="18" spans="3:15">
      <c r="C16" s="2">
        <v>13</v>
      </c>
      <c r="D16" s="3">
        <v>74</v>
      </c>
      <c r="E16" s="3">
        <v>75</v>
      </c>
      <c r="F16" s="3">
        <v>72</v>
      </c>
      <c r="G16" s="3">
        <v>75</v>
      </c>
      <c r="H16" s="3">
        <v>73</v>
      </c>
      <c r="I16" s="3">
        <v>67</v>
      </c>
      <c r="J16" s="3">
        <v>79</v>
      </c>
      <c r="K16" s="3">
        <f t="shared" si="0"/>
        <v>73.8</v>
      </c>
      <c r="L16" s="4" t="s">
        <v>69</v>
      </c>
      <c r="M16">
        <v>73.8</v>
      </c>
      <c r="N16" t="e">
        <f>VLOOKUP(L16,最终成绩表!$E$3:$E$52,2,0)</f>
        <v>#N/A</v>
      </c>
      <c r="O16" t="e">
        <f t="shared" si="1"/>
        <v>#N/A</v>
      </c>
    </row>
    <row r="17" ht="18" spans="3:15">
      <c r="C17" s="2">
        <v>14</v>
      </c>
      <c r="D17" s="3" t="s">
        <v>64</v>
      </c>
      <c r="E17" s="3" t="s">
        <v>64</v>
      </c>
      <c r="F17" s="3" t="s">
        <v>64</v>
      </c>
      <c r="G17" s="3" t="s">
        <v>64</v>
      </c>
      <c r="H17" s="3" t="s">
        <v>64</v>
      </c>
      <c r="I17" s="3" t="s">
        <v>64</v>
      </c>
      <c r="J17" s="3" t="s">
        <v>64</v>
      </c>
      <c r="K17" s="3">
        <v>0</v>
      </c>
      <c r="L17" s="4" t="s">
        <v>70</v>
      </c>
      <c r="M17">
        <v>0</v>
      </c>
      <c r="N17" t="e">
        <f>VLOOKUP(L17,最终成绩表!$E$3:$E$52,2,0)</f>
        <v>#N/A</v>
      </c>
      <c r="O17" t="e">
        <f t="shared" si="1"/>
        <v>#N/A</v>
      </c>
    </row>
    <row r="18" ht="18" spans="3:15">
      <c r="C18" s="2">
        <v>15</v>
      </c>
      <c r="D18" s="3">
        <v>52</v>
      </c>
      <c r="E18" s="3">
        <v>48</v>
      </c>
      <c r="F18" s="3">
        <v>45</v>
      </c>
      <c r="G18" s="3">
        <v>72</v>
      </c>
      <c r="H18" s="3">
        <v>62</v>
      </c>
      <c r="I18" s="3">
        <v>48</v>
      </c>
      <c r="J18" s="3">
        <v>70</v>
      </c>
      <c r="K18" s="3">
        <f t="shared" si="0"/>
        <v>56</v>
      </c>
      <c r="L18" s="4" t="s">
        <v>71</v>
      </c>
      <c r="M18">
        <v>56</v>
      </c>
      <c r="N18" t="e">
        <f>VLOOKUP(L18,最终成绩表!$E$3:$E$52,2,0)</f>
        <v>#N/A</v>
      </c>
      <c r="O18" t="e">
        <f t="shared" si="1"/>
        <v>#N/A</v>
      </c>
    </row>
    <row r="19" ht="18" spans="3:15">
      <c r="C19" s="2">
        <v>16</v>
      </c>
      <c r="D19" s="3">
        <v>75</v>
      </c>
      <c r="E19" s="3">
        <v>69</v>
      </c>
      <c r="F19" s="3">
        <v>68</v>
      </c>
      <c r="G19" s="3">
        <v>73</v>
      </c>
      <c r="H19" s="3">
        <v>75</v>
      </c>
      <c r="I19" s="3">
        <v>62</v>
      </c>
      <c r="J19" s="3">
        <v>75</v>
      </c>
      <c r="K19" s="3">
        <f t="shared" si="0"/>
        <v>72</v>
      </c>
      <c r="L19" s="4" t="s">
        <v>72</v>
      </c>
      <c r="M19">
        <v>72</v>
      </c>
      <c r="N19" t="e">
        <f>VLOOKUP(L19,最终成绩表!$E$3:$E$52,2,0)</f>
        <v>#N/A</v>
      </c>
      <c r="O19" t="e">
        <f t="shared" si="1"/>
        <v>#N/A</v>
      </c>
    </row>
    <row r="20" ht="18" spans="3:15">
      <c r="C20" s="2">
        <v>17</v>
      </c>
      <c r="D20" s="3">
        <v>58</v>
      </c>
      <c r="E20" s="3">
        <v>79</v>
      </c>
      <c r="F20" s="3">
        <v>62</v>
      </c>
      <c r="G20" s="3">
        <v>78</v>
      </c>
      <c r="H20" s="3">
        <v>76</v>
      </c>
      <c r="I20" s="3">
        <v>63</v>
      </c>
      <c r="J20" s="3">
        <v>69</v>
      </c>
      <c r="K20" s="3">
        <f t="shared" si="0"/>
        <v>69.6</v>
      </c>
      <c r="L20" s="4" t="s">
        <v>73</v>
      </c>
      <c r="M20">
        <v>69.6</v>
      </c>
      <c r="N20" t="e">
        <f>VLOOKUP(L20,最终成绩表!$E$3:$E$52,2,0)</f>
        <v>#N/A</v>
      </c>
      <c r="O20" t="e">
        <f t="shared" si="1"/>
        <v>#N/A</v>
      </c>
    </row>
    <row r="21" ht="18" spans="3:15">
      <c r="C21" s="2">
        <v>18</v>
      </c>
      <c r="D21" s="3">
        <v>81</v>
      </c>
      <c r="E21" s="3">
        <v>86</v>
      </c>
      <c r="F21" s="3">
        <v>95</v>
      </c>
      <c r="G21" s="3">
        <v>81</v>
      </c>
      <c r="H21" s="3">
        <v>85</v>
      </c>
      <c r="I21" s="3">
        <v>74</v>
      </c>
      <c r="J21" s="3">
        <v>81</v>
      </c>
      <c r="K21" s="3">
        <f t="shared" si="0"/>
        <v>82.8</v>
      </c>
      <c r="L21" s="4" t="s">
        <v>74</v>
      </c>
      <c r="M21">
        <v>82.8</v>
      </c>
      <c r="N21" t="e">
        <f>VLOOKUP(L21,最终成绩表!$E$3:$E$52,2,0)</f>
        <v>#N/A</v>
      </c>
      <c r="O21" t="e">
        <f t="shared" si="1"/>
        <v>#N/A</v>
      </c>
    </row>
    <row r="22" ht="18" spans="3:15">
      <c r="C22" s="2">
        <v>19</v>
      </c>
      <c r="D22" s="3">
        <v>66</v>
      </c>
      <c r="E22" s="3">
        <v>68</v>
      </c>
      <c r="F22" s="3">
        <v>65</v>
      </c>
      <c r="G22" s="3">
        <v>70</v>
      </c>
      <c r="H22" s="3">
        <v>66</v>
      </c>
      <c r="I22" s="3">
        <v>77</v>
      </c>
      <c r="J22" s="3">
        <v>69</v>
      </c>
      <c r="K22" s="3">
        <f t="shared" si="0"/>
        <v>67.8</v>
      </c>
      <c r="L22" s="4" t="s">
        <v>75</v>
      </c>
      <c r="M22">
        <v>67.8</v>
      </c>
      <c r="N22" t="e">
        <f>VLOOKUP(L22,最终成绩表!$E$3:$E$52,2,0)</f>
        <v>#N/A</v>
      </c>
      <c r="O22" t="e">
        <f t="shared" si="1"/>
        <v>#N/A</v>
      </c>
    </row>
    <row r="23" ht="18" spans="3:15">
      <c r="C23" s="2">
        <v>20</v>
      </c>
      <c r="D23" s="3">
        <v>74</v>
      </c>
      <c r="E23" s="3">
        <v>71</v>
      </c>
      <c r="F23" s="3">
        <v>77</v>
      </c>
      <c r="G23" s="3">
        <v>75</v>
      </c>
      <c r="H23" s="3">
        <v>64</v>
      </c>
      <c r="I23" s="3">
        <v>75</v>
      </c>
      <c r="J23" s="3">
        <v>74</v>
      </c>
      <c r="K23" s="3">
        <f t="shared" si="0"/>
        <v>73.8</v>
      </c>
      <c r="L23" s="4" t="s">
        <v>76</v>
      </c>
      <c r="M23">
        <v>73.8</v>
      </c>
      <c r="N23" t="e">
        <f>VLOOKUP(L23,最终成绩表!$E$3:$E$52,2,0)</f>
        <v>#N/A</v>
      </c>
      <c r="O23" t="e">
        <f t="shared" si="1"/>
        <v>#N/A</v>
      </c>
    </row>
    <row r="24" ht="18" spans="3:15">
      <c r="C24" s="2">
        <v>21</v>
      </c>
      <c r="D24" s="3">
        <v>73</v>
      </c>
      <c r="E24" s="3">
        <v>71</v>
      </c>
      <c r="F24" s="3">
        <v>69</v>
      </c>
      <c r="G24" s="3">
        <v>71</v>
      </c>
      <c r="H24" s="3">
        <v>75</v>
      </c>
      <c r="I24" s="3">
        <v>76</v>
      </c>
      <c r="J24" s="3">
        <v>70</v>
      </c>
      <c r="K24" s="3">
        <f t="shared" si="0"/>
        <v>72</v>
      </c>
      <c r="L24" s="4" t="s">
        <v>77</v>
      </c>
      <c r="M24">
        <v>72</v>
      </c>
      <c r="N24" t="e">
        <f>VLOOKUP(L24,最终成绩表!$E$3:$E$52,2,0)</f>
        <v>#N/A</v>
      </c>
      <c r="O24" t="e">
        <f t="shared" si="1"/>
        <v>#N/A</v>
      </c>
    </row>
    <row r="25" ht="18" spans="3:15">
      <c r="C25" s="2">
        <v>22</v>
      </c>
      <c r="D25" s="3">
        <v>70</v>
      </c>
      <c r="E25" s="3">
        <v>72</v>
      </c>
      <c r="F25" s="3">
        <v>63</v>
      </c>
      <c r="G25" s="3">
        <v>71</v>
      </c>
      <c r="H25" s="3">
        <v>70</v>
      </c>
      <c r="I25" s="3">
        <v>64</v>
      </c>
      <c r="J25" s="3">
        <v>68</v>
      </c>
      <c r="K25" s="3">
        <f t="shared" si="0"/>
        <v>68.6</v>
      </c>
      <c r="L25" s="4" t="s">
        <v>78</v>
      </c>
      <c r="M25">
        <v>68.6</v>
      </c>
      <c r="N25" t="e">
        <f>VLOOKUP(L25,最终成绩表!$E$3:$E$52,2,0)</f>
        <v>#N/A</v>
      </c>
      <c r="O25" t="e">
        <f t="shared" si="1"/>
        <v>#N/A</v>
      </c>
    </row>
    <row r="26" ht="18" spans="3:15">
      <c r="C26" s="2">
        <v>23</v>
      </c>
      <c r="D26" s="3">
        <v>73</v>
      </c>
      <c r="E26" s="3">
        <v>69</v>
      </c>
      <c r="F26" s="3">
        <v>72</v>
      </c>
      <c r="G26" s="3">
        <v>69</v>
      </c>
      <c r="H26" s="3">
        <v>79</v>
      </c>
      <c r="I26" s="3">
        <v>70</v>
      </c>
      <c r="J26" s="3">
        <v>69</v>
      </c>
      <c r="K26" s="3">
        <f t="shared" si="0"/>
        <v>70.6</v>
      </c>
      <c r="L26" s="4" t="s">
        <v>79</v>
      </c>
      <c r="M26">
        <v>70.6</v>
      </c>
      <c r="N26" t="e">
        <f>VLOOKUP(L26,最终成绩表!$E$3:$E$52,2,0)</f>
        <v>#N/A</v>
      </c>
      <c r="O26" t="e">
        <f t="shared" si="1"/>
        <v>#N/A</v>
      </c>
    </row>
    <row r="27" ht="18" spans="3:15">
      <c r="C27" s="2">
        <v>24</v>
      </c>
      <c r="D27" s="3" t="s">
        <v>64</v>
      </c>
      <c r="E27" s="3" t="s">
        <v>64</v>
      </c>
      <c r="F27" s="3" t="s">
        <v>64</v>
      </c>
      <c r="G27" s="3" t="s">
        <v>64</v>
      </c>
      <c r="H27" s="3" t="s">
        <v>64</v>
      </c>
      <c r="I27" s="3" t="s">
        <v>64</v>
      </c>
      <c r="J27" s="3" t="s">
        <v>64</v>
      </c>
      <c r="K27" s="3">
        <v>0</v>
      </c>
      <c r="L27" s="4" t="s">
        <v>80</v>
      </c>
      <c r="M27">
        <v>0</v>
      </c>
      <c r="N27" t="e">
        <f>VLOOKUP(L27,最终成绩表!$E$3:$E$52,2,0)</f>
        <v>#N/A</v>
      </c>
      <c r="O27" t="e">
        <f t="shared" si="1"/>
        <v>#N/A</v>
      </c>
    </row>
    <row r="28" ht="18" spans="3:15">
      <c r="C28" s="2">
        <v>25</v>
      </c>
      <c r="D28" s="3">
        <v>84</v>
      </c>
      <c r="E28" s="3">
        <v>91</v>
      </c>
      <c r="F28" s="3">
        <v>87</v>
      </c>
      <c r="G28" s="3">
        <v>79</v>
      </c>
      <c r="H28" s="3">
        <v>81</v>
      </c>
      <c r="I28" s="3">
        <v>79</v>
      </c>
      <c r="J28" s="3">
        <v>81</v>
      </c>
      <c r="K28" s="3">
        <f t="shared" si="0"/>
        <v>82.4</v>
      </c>
      <c r="L28" s="4" t="s">
        <v>81</v>
      </c>
      <c r="M28">
        <v>82.4</v>
      </c>
      <c r="N28" t="e">
        <f>VLOOKUP(L28,最终成绩表!$E$3:$E$52,2,0)</f>
        <v>#N/A</v>
      </c>
      <c r="O28" t="e">
        <f t="shared" si="1"/>
        <v>#N/A</v>
      </c>
    </row>
    <row r="29" ht="18" spans="3:15">
      <c r="C29" s="2">
        <v>26</v>
      </c>
      <c r="D29" s="3">
        <v>70</v>
      </c>
      <c r="E29" s="3">
        <v>73</v>
      </c>
      <c r="F29" s="3">
        <v>67</v>
      </c>
      <c r="G29" s="3">
        <v>72</v>
      </c>
      <c r="H29" s="3">
        <v>72</v>
      </c>
      <c r="I29" s="3">
        <v>75</v>
      </c>
      <c r="J29" s="3">
        <v>68</v>
      </c>
      <c r="K29" s="3">
        <f t="shared" si="0"/>
        <v>71</v>
      </c>
      <c r="L29" s="4" t="s">
        <v>82</v>
      </c>
      <c r="M29">
        <v>71</v>
      </c>
      <c r="N29" t="e">
        <f>VLOOKUP(L29,最终成绩表!$E$3:$E$52,2,0)</f>
        <v>#N/A</v>
      </c>
      <c r="O29" t="e">
        <f t="shared" si="1"/>
        <v>#N/A</v>
      </c>
    </row>
    <row r="30" ht="18" spans="3:15">
      <c r="C30" s="2">
        <v>27</v>
      </c>
      <c r="D30" s="3">
        <v>70</v>
      </c>
      <c r="E30" s="3">
        <v>71</v>
      </c>
      <c r="F30" s="3">
        <v>71</v>
      </c>
      <c r="G30" s="3">
        <v>74</v>
      </c>
      <c r="H30" s="3">
        <v>70</v>
      </c>
      <c r="I30" s="3">
        <v>72</v>
      </c>
      <c r="J30" s="3">
        <v>71</v>
      </c>
      <c r="K30" s="3">
        <f t="shared" si="0"/>
        <v>71</v>
      </c>
      <c r="L30" s="4" t="s">
        <v>83</v>
      </c>
      <c r="M30">
        <v>71</v>
      </c>
      <c r="N30" t="e">
        <f>VLOOKUP(L30,最终成绩表!$E$3:$E$52,2,0)</f>
        <v>#N/A</v>
      </c>
      <c r="O30" t="e">
        <f t="shared" si="1"/>
        <v>#N/A</v>
      </c>
    </row>
    <row r="31" ht="18" spans="3:15">
      <c r="C31" s="2">
        <v>28</v>
      </c>
      <c r="D31" s="3">
        <v>73</v>
      </c>
      <c r="E31" s="3">
        <v>70</v>
      </c>
      <c r="F31" s="3">
        <v>74</v>
      </c>
      <c r="G31" s="3">
        <v>73</v>
      </c>
      <c r="H31" s="3">
        <v>74</v>
      </c>
      <c r="I31" s="3">
        <v>71</v>
      </c>
      <c r="J31" s="3">
        <v>78</v>
      </c>
      <c r="K31" s="3">
        <f t="shared" si="0"/>
        <v>73</v>
      </c>
      <c r="L31" s="4" t="s">
        <v>84</v>
      </c>
      <c r="M31">
        <v>73</v>
      </c>
      <c r="N31" t="e">
        <f>VLOOKUP(L31,最终成绩表!$E$3:$E$52,2,0)</f>
        <v>#N/A</v>
      </c>
      <c r="O31" t="e">
        <f t="shared" si="1"/>
        <v>#N/A</v>
      </c>
    </row>
    <row r="32" ht="18" spans="3:15">
      <c r="C32" s="2">
        <v>29</v>
      </c>
      <c r="D32" s="3" t="s">
        <v>64</v>
      </c>
      <c r="E32" s="3" t="s">
        <v>64</v>
      </c>
      <c r="F32" s="3" t="s">
        <v>64</v>
      </c>
      <c r="G32" s="3" t="s">
        <v>64</v>
      </c>
      <c r="H32" s="3" t="s">
        <v>64</v>
      </c>
      <c r="I32" s="3" t="s">
        <v>64</v>
      </c>
      <c r="J32" s="3" t="s">
        <v>64</v>
      </c>
      <c r="K32" s="3">
        <v>0</v>
      </c>
      <c r="L32" s="4" t="s">
        <v>85</v>
      </c>
      <c r="M32">
        <v>0</v>
      </c>
      <c r="N32" t="e">
        <f>VLOOKUP(L32,最终成绩表!$E$3:$E$52,2,0)</f>
        <v>#N/A</v>
      </c>
      <c r="O32" t="e">
        <f t="shared" si="1"/>
        <v>#N/A</v>
      </c>
    </row>
    <row r="33" ht="18" spans="3:15">
      <c r="C33" s="2">
        <v>30</v>
      </c>
      <c r="D33" s="3">
        <v>61</v>
      </c>
      <c r="E33" s="3">
        <v>66</v>
      </c>
      <c r="F33" s="3">
        <v>61</v>
      </c>
      <c r="G33" s="3">
        <v>68</v>
      </c>
      <c r="H33" s="3">
        <v>70</v>
      </c>
      <c r="I33" s="3">
        <v>69</v>
      </c>
      <c r="J33" s="3">
        <v>71</v>
      </c>
      <c r="K33" s="3">
        <f t="shared" si="0"/>
        <v>66.8</v>
      </c>
      <c r="L33" s="4" t="s">
        <v>86</v>
      </c>
      <c r="M33">
        <v>66.8</v>
      </c>
      <c r="N33" t="e">
        <f>VLOOKUP(L33,最终成绩表!$E$3:$E$52,2,0)</f>
        <v>#N/A</v>
      </c>
      <c r="O33" t="e">
        <f t="shared" si="1"/>
        <v>#N/A</v>
      </c>
    </row>
    <row r="34" ht="18" spans="3:15">
      <c r="C34" s="2">
        <v>31</v>
      </c>
      <c r="D34" s="3">
        <v>76</v>
      </c>
      <c r="E34" s="3">
        <v>73</v>
      </c>
      <c r="F34" s="3">
        <v>75</v>
      </c>
      <c r="G34" s="3">
        <v>79</v>
      </c>
      <c r="H34" s="3">
        <v>78</v>
      </c>
      <c r="I34" s="3">
        <v>74</v>
      </c>
      <c r="J34" s="3">
        <v>79</v>
      </c>
      <c r="K34" s="3">
        <f t="shared" si="0"/>
        <v>76.4</v>
      </c>
      <c r="L34" s="4" t="s">
        <v>87</v>
      </c>
      <c r="M34">
        <v>76.4</v>
      </c>
      <c r="N34" t="e">
        <f>VLOOKUP(L34,最终成绩表!$E$3:$E$52,2,0)</f>
        <v>#N/A</v>
      </c>
      <c r="O34" t="e">
        <f t="shared" si="1"/>
        <v>#N/A</v>
      </c>
    </row>
    <row r="35" ht="18" spans="3:15">
      <c r="C35" s="2">
        <v>32</v>
      </c>
      <c r="D35" s="3">
        <v>72</v>
      </c>
      <c r="E35" s="3">
        <v>81</v>
      </c>
      <c r="F35" s="3">
        <v>72</v>
      </c>
      <c r="G35" s="3">
        <v>80</v>
      </c>
      <c r="H35" s="3">
        <v>82</v>
      </c>
      <c r="I35" s="3">
        <v>81</v>
      </c>
      <c r="J35" s="3">
        <v>69</v>
      </c>
      <c r="K35" s="3">
        <f t="shared" si="0"/>
        <v>77.2</v>
      </c>
      <c r="L35" s="4" t="s">
        <v>88</v>
      </c>
      <c r="M35">
        <v>77.2</v>
      </c>
      <c r="N35" t="e">
        <f>VLOOKUP(L35,最终成绩表!$E$3:$E$52,2,0)</f>
        <v>#N/A</v>
      </c>
      <c r="O35" t="e">
        <f t="shared" si="1"/>
        <v>#N/A</v>
      </c>
    </row>
    <row r="36" ht="18" spans="3:15">
      <c r="C36" s="2">
        <v>33</v>
      </c>
      <c r="D36" s="3">
        <v>74</v>
      </c>
      <c r="E36" s="3">
        <v>67</v>
      </c>
      <c r="F36" s="3">
        <v>74</v>
      </c>
      <c r="G36" s="3">
        <v>76</v>
      </c>
      <c r="H36" s="3">
        <v>75</v>
      </c>
      <c r="I36" s="3">
        <v>71</v>
      </c>
      <c r="J36" s="3">
        <v>80</v>
      </c>
      <c r="K36" s="3">
        <f t="shared" si="0"/>
        <v>74</v>
      </c>
      <c r="L36" s="4" t="s">
        <v>89</v>
      </c>
      <c r="M36">
        <v>74</v>
      </c>
      <c r="N36" t="e">
        <f>VLOOKUP(L36,最终成绩表!$E$3:$E$52,2,0)</f>
        <v>#N/A</v>
      </c>
      <c r="O36" t="e">
        <f t="shared" si="1"/>
        <v>#N/A</v>
      </c>
    </row>
    <row r="37" ht="18" spans="3:15">
      <c r="C37" s="2">
        <v>34</v>
      </c>
      <c r="D37" s="3" t="s">
        <v>64</v>
      </c>
      <c r="E37" s="3" t="s">
        <v>64</v>
      </c>
      <c r="F37" s="3" t="s">
        <v>64</v>
      </c>
      <c r="G37" s="3" t="s">
        <v>64</v>
      </c>
      <c r="H37" s="3" t="s">
        <v>64</v>
      </c>
      <c r="I37" s="3" t="s">
        <v>64</v>
      </c>
      <c r="J37" s="3" t="s">
        <v>64</v>
      </c>
      <c r="K37" s="3">
        <v>0</v>
      </c>
      <c r="L37" s="4" t="s">
        <v>90</v>
      </c>
      <c r="M37">
        <v>0</v>
      </c>
      <c r="N37" t="e">
        <f>VLOOKUP(L37,最终成绩表!$E$3:$E$52,2,0)</f>
        <v>#N/A</v>
      </c>
      <c r="O37" t="e">
        <f t="shared" si="1"/>
        <v>#N/A</v>
      </c>
    </row>
    <row r="38" ht="18" spans="3:15">
      <c r="C38" s="2">
        <v>35</v>
      </c>
      <c r="D38" s="3">
        <v>69</v>
      </c>
      <c r="E38" s="3">
        <v>72</v>
      </c>
      <c r="F38" s="3">
        <v>65</v>
      </c>
      <c r="G38" s="3">
        <v>75</v>
      </c>
      <c r="H38" s="3">
        <v>55</v>
      </c>
      <c r="I38" s="3">
        <v>68</v>
      </c>
      <c r="J38" s="3">
        <v>72</v>
      </c>
      <c r="K38" s="3">
        <f t="shared" ref="K38:K47" si="2">TRIMMEAN(D38:J38,2/7)</f>
        <v>69.2</v>
      </c>
      <c r="L38" s="4" t="s">
        <v>91</v>
      </c>
      <c r="M38">
        <v>69.2</v>
      </c>
      <c r="N38" t="e">
        <f>VLOOKUP(L38,最终成绩表!$E$3:$E$52,2,0)</f>
        <v>#N/A</v>
      </c>
      <c r="O38" t="e">
        <f t="shared" si="1"/>
        <v>#N/A</v>
      </c>
    </row>
    <row r="39" ht="18" spans="3:15">
      <c r="C39" s="2">
        <v>36</v>
      </c>
      <c r="D39" s="3">
        <v>72</v>
      </c>
      <c r="E39" s="3">
        <v>67</v>
      </c>
      <c r="F39" s="3">
        <v>61</v>
      </c>
      <c r="G39" s="3">
        <v>70</v>
      </c>
      <c r="H39" s="3">
        <v>60</v>
      </c>
      <c r="I39" s="3">
        <v>72</v>
      </c>
      <c r="J39" s="3">
        <v>74</v>
      </c>
      <c r="K39" s="3">
        <f t="shared" si="2"/>
        <v>68.4</v>
      </c>
      <c r="L39" s="4" t="s">
        <v>92</v>
      </c>
      <c r="M39">
        <v>68.4</v>
      </c>
      <c r="N39" t="e">
        <f>VLOOKUP(L39,最终成绩表!$E$3:$E$52,2,0)</f>
        <v>#N/A</v>
      </c>
      <c r="O39" t="e">
        <f t="shared" si="1"/>
        <v>#N/A</v>
      </c>
    </row>
    <row r="40" ht="18" spans="3:15">
      <c r="C40" s="2">
        <v>37</v>
      </c>
      <c r="D40" s="3">
        <v>68</v>
      </c>
      <c r="E40" s="3">
        <v>76</v>
      </c>
      <c r="F40" s="3">
        <v>66</v>
      </c>
      <c r="G40" s="3">
        <v>69</v>
      </c>
      <c r="H40" s="3">
        <v>62</v>
      </c>
      <c r="I40" s="3">
        <v>73</v>
      </c>
      <c r="J40" s="3">
        <v>73</v>
      </c>
      <c r="K40" s="3">
        <f t="shared" si="2"/>
        <v>69.8</v>
      </c>
      <c r="L40" s="4" t="s">
        <v>93</v>
      </c>
      <c r="M40">
        <v>69.8</v>
      </c>
      <c r="N40" t="e">
        <f>VLOOKUP(L40,最终成绩表!$E$3:$E$52,2,0)</f>
        <v>#N/A</v>
      </c>
      <c r="O40" t="e">
        <f t="shared" si="1"/>
        <v>#N/A</v>
      </c>
    </row>
    <row r="41" ht="18" spans="3:15">
      <c r="C41" s="2">
        <v>38</v>
      </c>
      <c r="D41" s="3">
        <v>72</v>
      </c>
      <c r="E41" s="3">
        <v>73</v>
      </c>
      <c r="F41" s="3">
        <v>62</v>
      </c>
      <c r="G41" s="3">
        <v>76</v>
      </c>
      <c r="H41" s="3">
        <v>69</v>
      </c>
      <c r="I41" s="3">
        <v>65</v>
      </c>
      <c r="J41" s="3">
        <v>68</v>
      </c>
      <c r="K41" s="3">
        <f t="shared" si="2"/>
        <v>69.4</v>
      </c>
      <c r="L41" s="4" t="s">
        <v>94</v>
      </c>
      <c r="M41">
        <v>69.4</v>
      </c>
      <c r="N41" t="e">
        <f>VLOOKUP(L41,最终成绩表!$E$3:$E$52,2,0)</f>
        <v>#N/A</v>
      </c>
      <c r="O41" t="e">
        <f t="shared" si="1"/>
        <v>#N/A</v>
      </c>
    </row>
    <row r="42" ht="18" spans="3:15">
      <c r="C42" s="2">
        <v>39</v>
      </c>
      <c r="D42" s="3">
        <v>83</v>
      </c>
      <c r="E42" s="3">
        <v>87</v>
      </c>
      <c r="F42" s="3">
        <v>87</v>
      </c>
      <c r="G42" s="3">
        <v>79</v>
      </c>
      <c r="H42" s="3">
        <v>86</v>
      </c>
      <c r="I42" s="3">
        <v>86</v>
      </c>
      <c r="J42" s="3">
        <v>78</v>
      </c>
      <c r="K42" s="3">
        <f t="shared" si="2"/>
        <v>84.2</v>
      </c>
      <c r="L42" s="4" t="s">
        <v>95</v>
      </c>
      <c r="M42">
        <v>84.2</v>
      </c>
      <c r="N42" t="e">
        <f>VLOOKUP(L42,最终成绩表!$E$3:$E$52,2,0)</f>
        <v>#N/A</v>
      </c>
      <c r="O42" t="e">
        <f t="shared" si="1"/>
        <v>#N/A</v>
      </c>
    </row>
    <row r="43" ht="18" spans="3:15">
      <c r="C43" s="2">
        <v>40</v>
      </c>
      <c r="D43" s="3">
        <v>68</v>
      </c>
      <c r="E43" s="3">
        <v>69</v>
      </c>
      <c r="F43" s="3">
        <v>58</v>
      </c>
      <c r="G43" s="3">
        <v>72</v>
      </c>
      <c r="H43" s="3">
        <v>57</v>
      </c>
      <c r="I43" s="3">
        <v>66</v>
      </c>
      <c r="J43" s="3">
        <v>69</v>
      </c>
      <c r="K43" s="3">
        <f t="shared" si="2"/>
        <v>66</v>
      </c>
      <c r="L43" s="4" t="s">
        <v>96</v>
      </c>
      <c r="M43">
        <v>66</v>
      </c>
      <c r="N43" t="e">
        <f>VLOOKUP(L43,最终成绩表!$E$3:$E$52,2,0)</f>
        <v>#N/A</v>
      </c>
      <c r="O43" t="e">
        <f t="shared" si="1"/>
        <v>#N/A</v>
      </c>
    </row>
    <row r="44" ht="18" spans="3:15">
      <c r="C44" s="2">
        <v>41</v>
      </c>
      <c r="D44" s="3">
        <v>67</v>
      </c>
      <c r="E44" s="3">
        <v>71</v>
      </c>
      <c r="F44" s="3">
        <v>64</v>
      </c>
      <c r="G44" s="3">
        <v>73</v>
      </c>
      <c r="H44" s="3">
        <v>65</v>
      </c>
      <c r="I44" s="3">
        <v>75</v>
      </c>
      <c r="J44" s="3">
        <v>69</v>
      </c>
      <c r="K44" s="3">
        <f t="shared" si="2"/>
        <v>69</v>
      </c>
      <c r="L44" s="4" t="s">
        <v>97</v>
      </c>
      <c r="M44">
        <v>69</v>
      </c>
      <c r="N44" t="e">
        <f>VLOOKUP(L44,最终成绩表!$E$3:$E$52,2,0)</f>
        <v>#N/A</v>
      </c>
      <c r="O44" t="e">
        <f t="shared" si="1"/>
        <v>#N/A</v>
      </c>
    </row>
    <row r="45" ht="18" spans="3:15">
      <c r="C45" s="2">
        <v>42</v>
      </c>
      <c r="D45" s="3">
        <v>81</v>
      </c>
      <c r="E45" s="3">
        <v>92</v>
      </c>
      <c r="F45" s="3">
        <v>90</v>
      </c>
      <c r="G45" s="3">
        <v>85</v>
      </c>
      <c r="H45" s="3">
        <v>84</v>
      </c>
      <c r="I45" s="3">
        <v>88</v>
      </c>
      <c r="J45" s="3">
        <v>80</v>
      </c>
      <c r="K45" s="3">
        <f t="shared" si="2"/>
        <v>85.6</v>
      </c>
      <c r="L45" s="4" t="s">
        <v>98</v>
      </c>
      <c r="M45">
        <v>85.6</v>
      </c>
      <c r="N45" t="e">
        <f>VLOOKUP(L45,最终成绩表!$E$3:$E$52,2,0)</f>
        <v>#N/A</v>
      </c>
      <c r="O45" t="e">
        <f t="shared" si="1"/>
        <v>#N/A</v>
      </c>
    </row>
    <row r="46" ht="18" spans="3:15">
      <c r="C46" s="2">
        <v>43</v>
      </c>
      <c r="D46" s="3">
        <v>79</v>
      </c>
      <c r="E46" s="3">
        <v>85</v>
      </c>
      <c r="F46" s="3">
        <v>84</v>
      </c>
      <c r="G46" s="3">
        <v>77</v>
      </c>
      <c r="H46" s="3">
        <v>75</v>
      </c>
      <c r="I46" s="3">
        <v>79</v>
      </c>
      <c r="J46" s="3">
        <v>86</v>
      </c>
      <c r="K46" s="3">
        <f t="shared" si="2"/>
        <v>80.8</v>
      </c>
      <c r="L46" s="4" t="s">
        <v>99</v>
      </c>
      <c r="M46">
        <v>80.8</v>
      </c>
      <c r="N46" t="e">
        <f>VLOOKUP(L46,最终成绩表!$E$3:$E$52,2,0)</f>
        <v>#N/A</v>
      </c>
      <c r="O46" t="e">
        <f t="shared" si="1"/>
        <v>#N/A</v>
      </c>
    </row>
    <row r="47" ht="18" spans="3:15">
      <c r="C47" s="2">
        <v>44</v>
      </c>
      <c r="D47" s="3">
        <v>75</v>
      </c>
      <c r="E47" s="3">
        <v>72</v>
      </c>
      <c r="F47" s="3">
        <v>74</v>
      </c>
      <c r="G47" s="3">
        <v>74</v>
      </c>
      <c r="H47" s="3">
        <v>64</v>
      </c>
      <c r="I47" s="3">
        <v>76</v>
      </c>
      <c r="J47" s="3">
        <v>65</v>
      </c>
      <c r="K47" s="3">
        <f t="shared" si="2"/>
        <v>72</v>
      </c>
      <c r="L47" s="4" t="s">
        <v>100</v>
      </c>
      <c r="M47">
        <v>72</v>
      </c>
      <c r="N47" t="e">
        <f>VLOOKUP(L47,最终成绩表!$E$3:$E$52,2,0)</f>
        <v>#N/A</v>
      </c>
      <c r="O47" t="e">
        <f t="shared" si="1"/>
        <v>#N/A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最终成绩表</vt:lpstr>
      <vt:lpstr>核对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2021-10-04T02:31:00Z</dcterms:created>
  <dcterms:modified xsi:type="dcterms:W3CDTF">2021-10-18T15:28:35Z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